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2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<sst xmlns="http://schemas.openxmlformats.org/spreadsheetml/2006/main" count="264" uniqueCount="185">
  <si>
    <t>Note: this aircraft had previously been re-finished using a polyester Gel-coat</t>
  </si>
  <si>
    <t>TIMES FOR:</t>
  </si>
  <si>
    <t>HOURS</t>
  </si>
  <si>
    <t>FUSELAGE</t>
  </si>
  <si>
    <t>CANOPY</t>
  </si>
  <si>
    <t>PORT WING</t>
  </si>
  <si>
    <t>STBD WING</t>
  </si>
  <si>
    <t>RUDDER</t>
  </si>
  <si>
    <t>AILERONS - BOTH</t>
  </si>
  <si>
    <t>TAILPLANE</t>
  </si>
  <si>
    <t>ELEVATOR</t>
  </si>
  <si>
    <t>ANNUAL INSPECTION + airworthiness items</t>
  </si>
  <si>
    <t>TRAILER</t>
  </si>
  <si>
    <t>unload, position in shop</t>
  </si>
  <si>
    <t>remove cockpit equipment</t>
  </si>
  <si>
    <t>remove old layers of paint - gel-coat</t>
  </si>
  <si>
    <t>remove old tailskid</t>
  </si>
  <si>
    <t>apply first coat of high build primer</t>
  </si>
  <si>
    <t>sand out first coat of primer - no details 60 grit</t>
  </si>
  <si>
    <t>apply second coat of high build primer</t>
  </si>
  <si>
    <t>sand out second coat of primer - some detailing</t>
  </si>
  <si>
    <t>apply third coat of primer</t>
  </si>
  <si>
    <t>repair and improve fit on gear doors</t>
  </si>
  <si>
    <t>sand out third coat of primer with 120</t>
  </si>
  <si>
    <t>deal with "pin holes"</t>
  </si>
  <si>
    <t>minor contouring over factory seams etc</t>
  </si>
  <si>
    <t>sand out ready for first top coat with 220</t>
  </si>
  <si>
    <t>apply first top coat</t>
  </si>
  <si>
    <t>sand out first  top coat  220 grit</t>
  </si>
  <si>
    <t>apply second  top coat</t>
  </si>
  <si>
    <t>sand out second top coat 320 grit</t>
  </si>
  <si>
    <t>touch ups and pin holes</t>
  </si>
  <si>
    <t>finish sand 400</t>
  </si>
  <si>
    <t>finish sand 600</t>
  </si>
  <si>
    <t>finish sand 2000</t>
  </si>
  <si>
    <t>buff and clean</t>
  </si>
  <si>
    <t>clean cockpit</t>
  </si>
  <si>
    <t>re-install instruments, plumbing, wiring, improve routing</t>
  </si>
  <si>
    <t>re- install new tailskid</t>
  </si>
  <si>
    <t>TOTAL FOR FUSELAGE</t>
  </si>
  <si>
    <t>CANOPY + RAILS ETC</t>
  </si>
  <si>
    <t>protect outside (spraylat)</t>
  </si>
  <si>
    <t>protect inside  (spraylat)</t>
  </si>
  <si>
    <t>clean off old seals and adhesive</t>
  </si>
  <si>
    <t>adjust hardware for better fit</t>
  </si>
  <si>
    <t>remove old gelcoat from canopy outside</t>
  </si>
  <si>
    <t>fair fuselage and canopy together again</t>
  </si>
  <si>
    <t>prepare fuselage portion of canopy rail apply gel-coat</t>
  </si>
  <si>
    <t>close large gap between canopy and fuselage on sides</t>
  </si>
  <si>
    <t>fill and fair canopy rim ready for first white</t>
  </si>
  <si>
    <t>mask and apply first white on canopy rim</t>
  </si>
  <si>
    <t>sand fix and prepare for second white on canopy rim</t>
  </si>
  <si>
    <t>prepare inside of canopy rim for improvement of looks</t>
  </si>
  <si>
    <t>paint inside of canopy rim</t>
  </si>
  <si>
    <t>remove protective inside and outside "Spraylat", remove tape</t>
  </si>
  <si>
    <t>residue and clean acrylic, re-install vent window</t>
  </si>
  <si>
    <t>TOTAL FOR CANOPY</t>
  </si>
  <si>
    <t>CONTROLS</t>
  </si>
  <si>
    <t>Rudder</t>
  </si>
  <si>
    <t>weight and balance as received</t>
  </si>
  <si>
    <t>remove existing layers of gel-coat</t>
  </si>
  <si>
    <t>serious  glass repairs - old repairs to fix</t>
  </si>
  <si>
    <t>apply first top coat as primer</t>
  </si>
  <si>
    <t>sand out first top coat</t>
  </si>
  <si>
    <t>apply second top coat -deal with pin holes</t>
  </si>
  <si>
    <t>sand out second top coat - touch ups</t>
  </si>
  <si>
    <t>finish sand with 400</t>
  </si>
  <si>
    <t>finish sand with 600</t>
  </si>
  <si>
    <t>finish sand with 2000</t>
  </si>
  <si>
    <t xml:space="preserve">buff and polish </t>
  </si>
  <si>
    <t>weight and balance as finished</t>
  </si>
  <si>
    <t>apply all seals</t>
  </si>
  <si>
    <t>TOTAL FOR RUDDER (excluding repairs)</t>
  </si>
  <si>
    <t xml:space="preserve">Tailplane                                                                </t>
  </si>
  <si>
    <t>apply  primer</t>
  </si>
  <si>
    <t>apply top coat</t>
  </si>
  <si>
    <t>TOTAL FOR TAILPLANE</t>
  </si>
  <si>
    <t>Elevator</t>
  </si>
  <si>
    <t>minor  glass repairs trailing edge (TE)</t>
  </si>
  <si>
    <t>TOTAL FOR ELEVATOR</t>
  </si>
  <si>
    <t>Port aileron</t>
  </si>
  <si>
    <t>Stbd aileron</t>
  </si>
  <si>
    <t>TOTAL FOR BOTH AILERONS</t>
  </si>
  <si>
    <t>Port wing</t>
  </si>
  <si>
    <t>remove "loose" factory gel-caot Note: Shiney areas</t>
  </si>
  <si>
    <t>minor repairs - stabilize and contour "depressions"</t>
  </si>
  <si>
    <t>Dive brake related work- see note: Dive brakes</t>
  </si>
  <si>
    <t>contouring at wing roots both surfaces</t>
  </si>
  <si>
    <t>minor contouring over factory seams, TE &amp; LEedge etc.</t>
  </si>
  <si>
    <t>leading edge deal with voids etc.</t>
  </si>
  <si>
    <t>final prep. for first primer, masking, wipe down etc.</t>
  </si>
  <si>
    <t>apply first coats of high build primer</t>
  </si>
  <si>
    <t>sand out first coat of primer 80 grit no details</t>
  </si>
  <si>
    <t>final prep. for second primer, masking, wipe down etc.</t>
  </si>
  <si>
    <t>apply second coat of high build primer Note: Contours</t>
  </si>
  <si>
    <t xml:space="preserve">prepare shop and wing for first top coat, clean, mask etc.  </t>
  </si>
  <si>
    <t>apply first top coat - many coats to avoid second application</t>
  </si>
  <si>
    <t>sand out first  top coat 320 wet</t>
  </si>
  <si>
    <t>deal with "fish eyes" "pin holes" minor touch ups incl. DB</t>
  </si>
  <si>
    <t>sand out with 400 wet</t>
  </si>
  <si>
    <t>sand out with 600 wet</t>
  </si>
  <si>
    <t>sand out with 2000 wet</t>
  </si>
  <si>
    <t>clean and lubricate hinge pins and bushings, instal aileron</t>
  </si>
  <si>
    <t>install inspection plate and new wing tip skid</t>
  </si>
  <si>
    <t xml:space="preserve">install all seals  </t>
  </si>
  <si>
    <t>TOTAL FOR PORT WING</t>
  </si>
  <si>
    <t>Annual inspection and corrective messures</t>
  </si>
  <si>
    <t>Dive brake bushings frozen in one wing, ream replace</t>
  </si>
  <si>
    <t>Note: cost of tools and replacement bushings exceed  charge</t>
  </si>
  <si>
    <t>change rudder pedal adjustment cable to stainless</t>
  </si>
  <si>
    <t>change release cable to stainless</t>
  </si>
  <si>
    <t>install new release</t>
  </si>
  <si>
    <t>"invent" and install new brake system</t>
  </si>
  <si>
    <t>fabricate and install new under wing inspection covers</t>
  </si>
  <si>
    <t>remove and service main wheel and brakes</t>
  </si>
  <si>
    <t>re-install relieve tube, down hill flow now</t>
  </si>
  <si>
    <t>download all available manuf. tech bulletins, AD's etc</t>
  </si>
  <si>
    <t>inspect aircraft in accordance with an annual inspection,</t>
  </si>
  <si>
    <t>Note: most of this was accomplished during re-finishing</t>
  </si>
  <si>
    <t>This time includes rigging and paper work</t>
  </si>
  <si>
    <t>TOTAL FOR INSPECTION</t>
  </si>
  <si>
    <t xml:space="preserve">Trailer </t>
  </si>
  <si>
    <t>remove old felt from fittings</t>
  </si>
  <si>
    <t>try to find new felt or similar - failed</t>
  </si>
  <si>
    <t>prepare - somewhat - to install new felt in fittings</t>
  </si>
  <si>
    <t>TOTAL FOR TRAILER</t>
  </si>
  <si>
    <t xml:space="preserve">MATERIALS </t>
  </si>
  <si>
    <t>cost</t>
  </si>
  <si>
    <t>units</t>
  </si>
  <si>
    <t>$</t>
  </si>
  <si>
    <t>Note:the following are good estimates and will be upgraded</t>
  </si>
  <si>
    <t>at a later date</t>
  </si>
  <si>
    <t>ABRASIVES</t>
  </si>
  <si>
    <t>36/40 grit 8"discs  boxes of 50</t>
  </si>
  <si>
    <t>40 grit 6" discs boxes of 50</t>
  </si>
  <si>
    <t>rolls of 80 grit 6"</t>
  </si>
  <si>
    <t>rolls of 2.75" 80 grit</t>
  </si>
  <si>
    <t>rolls of 2.75" 120 grit</t>
  </si>
  <si>
    <t>rolls of 2.75" 180 grit</t>
  </si>
  <si>
    <t>rolls of 2.75" 220 grit</t>
  </si>
  <si>
    <t>Sleeves of 220 w or dry</t>
  </si>
  <si>
    <t>Sleeves of 320 w or dry</t>
  </si>
  <si>
    <t>Sleeves of 400 w or dry</t>
  </si>
  <si>
    <t>Sleeves of 600 w or dry</t>
  </si>
  <si>
    <t>Sleeves of 2000 w or dry</t>
  </si>
  <si>
    <t xml:space="preserve">rubbing compound </t>
  </si>
  <si>
    <t>PAINTS, FILLERS AND PRIMERS</t>
  </si>
  <si>
    <t>fillers, contouring compounds</t>
  </si>
  <si>
    <t>primers (2gal kits epoxy)</t>
  </si>
  <si>
    <t>finish coats (urethane)  one gallon mixed incl hardener</t>
  </si>
  <si>
    <t>diluents for above</t>
  </si>
  <si>
    <t>solvents (acetone for cleaning guns hands etc) 55 gal drum</t>
  </si>
  <si>
    <t>DX 330 glue remover general cleaner</t>
  </si>
  <si>
    <t>Masking tapes and paper (all together estimate)</t>
  </si>
  <si>
    <t>TOOLS WRITTEN OFF PER JOB</t>
  </si>
  <si>
    <t>DA sander</t>
  </si>
  <si>
    <t>8" buffer sander</t>
  </si>
  <si>
    <t>sanding blocks</t>
  </si>
  <si>
    <t>TOTAL FOR  TOOLS</t>
  </si>
  <si>
    <t>PURCHASED PARTS incl. shipping and handling</t>
  </si>
  <si>
    <t>rebuild  TOST release</t>
  </si>
  <si>
    <t>all sealing tapes, zig zags for all controls  (seems very high)</t>
  </si>
  <si>
    <t>cables nicopress sleeves etc</t>
  </si>
  <si>
    <t>misc. small hardware etc</t>
  </si>
  <si>
    <t>TOTAL PARTS</t>
  </si>
  <si>
    <t>END OF TIMESHEET</t>
  </si>
  <si>
    <t>RE- FINISH OF non flapped 15m sailplane</t>
  </si>
  <si>
    <t>sand out primer  80 grit first time</t>
  </si>
  <si>
    <t xml:space="preserve">apply primer second time </t>
  </si>
  <si>
    <t>sand out second primer</t>
  </si>
  <si>
    <t>first sand out 320 or 220 W&amp;D</t>
  </si>
  <si>
    <t>PARTS  in this case re-furbished release and all seals</t>
  </si>
  <si>
    <t>weigh as finished</t>
  </si>
  <si>
    <t>weigh as received</t>
  </si>
  <si>
    <t>needed</t>
  </si>
  <si>
    <t>or optional</t>
  </si>
  <si>
    <r>
      <t>SUMMARY</t>
    </r>
    <r>
      <rPr>
        <sz val="10"/>
        <rFont val="Arial"/>
        <family val="0"/>
      </rPr>
      <t xml:space="preserve"> based on </t>
    </r>
    <r>
      <rPr>
        <b/>
        <sz val="10"/>
        <rFont val="Arial"/>
        <family val="2"/>
      </rPr>
      <t>actual times recorded on LS-1</t>
    </r>
  </si>
  <si>
    <t>miimum</t>
  </si>
  <si>
    <t>recorded</t>
  </si>
  <si>
    <t>TOTAL MATERIALS very close estimate</t>
  </si>
  <si>
    <t>TOTAL STBD WING</t>
  </si>
  <si>
    <t>TOTAL HOURS BOOKED / OPTIONAL and MIN. LIKELY</t>
  </si>
  <si>
    <t>remove "loose" factory gel-caot Note: Shiny areas</t>
  </si>
  <si>
    <t>ever</t>
  </si>
  <si>
    <t>maybe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</si>
</sst>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\-0;;@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17" applyNumberFormat="1" applyAlignment="1">
      <alignment horizontal="center"/>
    </xf>
    <xf numFmtId="2" fontId="2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326"/>
  <sheetViews>
    <sheetView showZeros="0" tabSelected="1" workbookViewId="0" topLeftCell="A3">
      <selection activeCell="D9" sqref="D9"/>
    </sheetView>
  </sheetViews>
  <sheetFormatPr defaultColWidth="9.140625" defaultRowHeight="12.75"/>
  <cols>
    <col min="1" max="1" width="6.421875" style="3" customWidth="1"/>
    <col min="2" max="2" width="51.28125" style="3" customWidth="1"/>
    <col min="3" max="3" width="7.28125" style="2" customWidth="1"/>
    <col min="4" max="4" width="10.8515625" style="2" customWidth="1"/>
    <col min="5" max="9" width="7.28125" style="2" customWidth="1"/>
    <col min="10" max="10" width="5.7109375" style="3" customWidth="1"/>
    <col min="11" max="11" width="4.8515625" style="3" customWidth="1"/>
    <col min="12" max="13" width="5.7109375" style="3" customWidth="1"/>
    <col min="14" max="16384" width="8.8515625" style="3" customWidth="1"/>
  </cols>
  <sheetData>
    <row r="1" ht="15">
      <c r="B1" s="1" t="s">
        <v>166</v>
      </c>
    </row>
    <row r="3" ht="12.75">
      <c r="B3" s="4" t="s">
        <v>176</v>
      </c>
    </row>
    <row r="5" ht="12.75">
      <c r="B5" s="3" t="s">
        <v>0</v>
      </c>
    </row>
    <row r="8" ht="12.75">
      <c r="D8" s="2" t="s">
        <v>184</v>
      </c>
    </row>
    <row r="9" spans="2:5" ht="12.75">
      <c r="B9" s="4" t="s">
        <v>1</v>
      </c>
      <c r="C9" s="5" t="s">
        <v>2</v>
      </c>
      <c r="D9" s="2" t="s">
        <v>174</v>
      </c>
      <c r="E9" s="2" t="s">
        <v>177</v>
      </c>
    </row>
    <row r="10" spans="3:5" ht="12.75">
      <c r="C10" s="2" t="s">
        <v>178</v>
      </c>
      <c r="D10" s="2" t="s">
        <v>175</v>
      </c>
      <c r="E10" s="2" t="s">
        <v>183</v>
      </c>
    </row>
    <row r="12" spans="2:5" ht="12.75">
      <c r="B12" s="3" t="s">
        <v>3</v>
      </c>
      <c r="C12" s="6">
        <f>C69</f>
        <v>123</v>
      </c>
      <c r="D12" s="6">
        <f>D69</f>
        <v>48</v>
      </c>
      <c r="E12" s="2">
        <f>C12-D12</f>
        <v>75</v>
      </c>
    </row>
    <row r="13" spans="3:5" ht="12.75">
      <c r="C13" s="6"/>
      <c r="D13" s="6"/>
      <c r="E13" s="2">
        <f aca="true" t="shared" si="0" ref="E13:E32">C13-D13</f>
        <v>0</v>
      </c>
    </row>
    <row r="14" spans="2:5" ht="12.75">
      <c r="B14" s="3" t="s">
        <v>4</v>
      </c>
      <c r="C14" s="6">
        <f>C89</f>
        <v>28</v>
      </c>
      <c r="D14" s="6">
        <f>D89</f>
        <v>19</v>
      </c>
      <c r="E14" s="2">
        <f t="shared" si="0"/>
        <v>9</v>
      </c>
    </row>
    <row r="15" ht="12.75">
      <c r="E15" s="2">
        <f t="shared" si="0"/>
        <v>0</v>
      </c>
    </row>
    <row r="16" spans="2:5" ht="12.75">
      <c r="B16" s="3" t="s">
        <v>5</v>
      </c>
      <c r="C16" s="6">
        <f>C205</f>
        <v>131.25</v>
      </c>
      <c r="D16" s="6">
        <f>D205</f>
        <v>54.5</v>
      </c>
      <c r="E16" s="2">
        <f t="shared" si="0"/>
        <v>76.75</v>
      </c>
    </row>
    <row r="17" ht="12.75">
      <c r="E17" s="2">
        <f t="shared" si="0"/>
        <v>0</v>
      </c>
    </row>
    <row r="18" spans="2:5" ht="12.75">
      <c r="B18" s="3" t="s">
        <v>6</v>
      </c>
      <c r="C18" s="2">
        <f>C238</f>
        <v>131.25</v>
      </c>
      <c r="D18" s="2">
        <f>D238</f>
        <v>54.5</v>
      </c>
      <c r="E18" s="2">
        <f t="shared" si="0"/>
        <v>76.75</v>
      </c>
    </row>
    <row r="19" ht="12.75">
      <c r="E19" s="2">
        <f t="shared" si="0"/>
        <v>0</v>
      </c>
    </row>
    <row r="20" spans="2:5" ht="12.75">
      <c r="B20" s="3" t="s">
        <v>7</v>
      </c>
      <c r="C20" s="2">
        <f>C107</f>
        <v>15.2</v>
      </c>
      <c r="D20" s="2">
        <f>D107</f>
        <v>1.7000000000000002</v>
      </c>
      <c r="E20" s="2">
        <f t="shared" si="0"/>
        <v>13.5</v>
      </c>
    </row>
    <row r="21" ht="12.75">
      <c r="E21" s="2">
        <f t="shared" si="0"/>
        <v>0</v>
      </c>
    </row>
    <row r="22" spans="2:9" s="7" customFormat="1" ht="12.75">
      <c r="B22" s="7" t="s">
        <v>8</v>
      </c>
      <c r="C22" s="6">
        <f>C171</f>
        <v>26.200000000000003</v>
      </c>
      <c r="D22" s="6">
        <f>D171</f>
        <v>0</v>
      </c>
      <c r="E22" s="2">
        <f t="shared" si="0"/>
        <v>26.200000000000003</v>
      </c>
      <c r="F22" s="6"/>
      <c r="G22" s="6"/>
      <c r="H22" s="6"/>
      <c r="I22" s="6"/>
    </row>
    <row r="23" spans="2:9" s="7" customFormat="1" ht="12.75">
      <c r="B23" s="3"/>
      <c r="C23" s="6"/>
      <c r="D23" s="6"/>
      <c r="E23" s="2">
        <f t="shared" si="0"/>
        <v>0</v>
      </c>
      <c r="F23" s="6"/>
      <c r="G23" s="6"/>
      <c r="H23" s="6"/>
      <c r="I23" s="6"/>
    </row>
    <row r="24" spans="2:9" s="7" customFormat="1" ht="12.75">
      <c r="B24" s="3" t="s">
        <v>9</v>
      </c>
      <c r="C24" s="6">
        <f>C124</f>
        <v>14.599999999999998</v>
      </c>
      <c r="D24" s="6">
        <f>D124</f>
        <v>3.2</v>
      </c>
      <c r="E24" s="2">
        <f t="shared" si="0"/>
        <v>11.399999999999999</v>
      </c>
      <c r="F24" s="6"/>
      <c r="G24" s="6"/>
      <c r="H24" s="6"/>
      <c r="I24" s="6"/>
    </row>
    <row r="25" spans="3:9" s="7" customFormat="1" ht="12.75">
      <c r="C25" s="6"/>
      <c r="D25" s="6"/>
      <c r="E25" s="2">
        <f t="shared" si="0"/>
        <v>0</v>
      </c>
      <c r="F25" s="6"/>
      <c r="G25" s="6"/>
      <c r="H25" s="6"/>
      <c r="I25" s="6"/>
    </row>
    <row r="26" spans="2:9" s="7" customFormat="1" ht="12.75">
      <c r="B26" s="7" t="s">
        <v>10</v>
      </c>
      <c r="C26" s="6">
        <f>C141</f>
        <v>10.100000000000001</v>
      </c>
      <c r="D26" s="6">
        <f>D141</f>
        <v>3.5</v>
      </c>
      <c r="E26" s="2">
        <f t="shared" si="0"/>
        <v>6.600000000000001</v>
      </c>
      <c r="F26" s="6"/>
      <c r="G26" s="6"/>
      <c r="H26" s="6"/>
      <c r="I26" s="6"/>
    </row>
    <row r="27" spans="3:9" s="7" customFormat="1" ht="12.75">
      <c r="C27" s="6"/>
      <c r="D27" s="6"/>
      <c r="E27" s="2">
        <f t="shared" si="0"/>
        <v>0</v>
      </c>
      <c r="F27" s="6"/>
      <c r="G27" s="6"/>
      <c r="H27" s="6"/>
      <c r="I27" s="6"/>
    </row>
    <row r="28" spans="2:9" s="7" customFormat="1" ht="12.75">
      <c r="B28" s="7" t="s">
        <v>11</v>
      </c>
      <c r="C28" s="6">
        <f>C257</f>
        <v>25.5</v>
      </c>
      <c r="D28" s="6">
        <f>D257</f>
        <v>25.5</v>
      </c>
      <c r="E28" s="2">
        <f t="shared" si="0"/>
        <v>0</v>
      </c>
      <c r="G28" s="6"/>
      <c r="H28" s="6"/>
      <c r="I28" s="6"/>
    </row>
    <row r="29" spans="3:9" s="7" customFormat="1" ht="12.75">
      <c r="C29" s="6"/>
      <c r="D29" s="6"/>
      <c r="E29" s="2">
        <f t="shared" si="0"/>
        <v>0</v>
      </c>
      <c r="G29" s="6"/>
      <c r="H29" s="6"/>
      <c r="I29" s="6"/>
    </row>
    <row r="30" spans="2:9" s="7" customFormat="1" ht="12.75">
      <c r="B30" s="7" t="s">
        <v>12</v>
      </c>
      <c r="C30" s="6">
        <f>C265</f>
        <v>4</v>
      </c>
      <c r="D30" s="6">
        <f>D265</f>
        <v>4</v>
      </c>
      <c r="E30" s="2">
        <f t="shared" si="0"/>
        <v>0</v>
      </c>
      <c r="G30" s="6"/>
      <c r="H30" s="6"/>
      <c r="I30" s="6"/>
    </row>
    <row r="31" spans="3:9" s="7" customFormat="1" ht="12.75">
      <c r="C31" s="6"/>
      <c r="D31" s="6"/>
      <c r="E31" s="2">
        <f t="shared" si="0"/>
        <v>0</v>
      </c>
      <c r="G31" s="6"/>
      <c r="H31" s="6"/>
      <c r="I31" s="6"/>
    </row>
    <row r="32" spans="2:9" s="7" customFormat="1" ht="12.75">
      <c r="B32" s="4" t="s">
        <v>181</v>
      </c>
      <c r="C32" s="5">
        <f>SUM(C12:C31)</f>
        <v>509.1</v>
      </c>
      <c r="D32" s="5">
        <f>SUM(D12:D31)</f>
        <v>213.89999999999998</v>
      </c>
      <c r="E32" s="5">
        <f t="shared" si="0"/>
        <v>295.20000000000005</v>
      </c>
      <c r="G32" s="6"/>
      <c r="H32" s="6"/>
      <c r="I32" s="6"/>
    </row>
    <row r="34" spans="2:4" ht="12.75">
      <c r="B34" s="4" t="s">
        <v>126</v>
      </c>
      <c r="C34" s="5"/>
      <c r="D34" s="9">
        <f>E297+E305</f>
        <v>2060</v>
      </c>
    </row>
    <row r="35" ht="12.75">
      <c r="D35" s="8"/>
    </row>
    <row r="36" spans="2:5" ht="12.75">
      <c r="B36" s="3" t="s">
        <v>171</v>
      </c>
      <c r="C36" s="8">
        <f>E315</f>
        <v>550</v>
      </c>
      <c r="D36" s="2">
        <v>550</v>
      </c>
      <c r="E36" s="2">
        <f>C36-D36</f>
        <v>0</v>
      </c>
    </row>
    <row r="38" ht="12.75">
      <c r="B38" s="4"/>
    </row>
    <row r="40" ht="12.75">
      <c r="B40" s="4" t="s">
        <v>3</v>
      </c>
    </row>
    <row r="42" spans="2:3" ht="12.75">
      <c r="B42" s="3" t="s">
        <v>13</v>
      </c>
      <c r="C42" s="2">
        <v>2</v>
      </c>
    </row>
    <row r="43" spans="2:4" ht="12.75">
      <c r="B43" s="3" t="s">
        <v>14</v>
      </c>
      <c r="C43" s="2">
        <v>2</v>
      </c>
      <c r="D43" s="2">
        <v>2</v>
      </c>
    </row>
    <row r="44" spans="2:4" ht="12.75">
      <c r="B44" s="3" t="s">
        <v>15</v>
      </c>
      <c r="C44" s="2">
        <v>26</v>
      </c>
      <c r="D44" s="2">
        <v>10</v>
      </c>
    </row>
    <row r="45" spans="2:3" ht="12.75">
      <c r="B45" s="3" t="s">
        <v>16</v>
      </c>
      <c r="C45" s="2">
        <v>0.5</v>
      </c>
    </row>
    <row r="46" spans="2:3" ht="12.75">
      <c r="B46" s="3" t="s">
        <v>17</v>
      </c>
      <c r="C46" s="2">
        <v>6</v>
      </c>
    </row>
    <row r="47" spans="2:3" ht="12.75">
      <c r="B47" s="3" t="s">
        <v>18</v>
      </c>
      <c r="C47" s="2">
        <v>4</v>
      </c>
    </row>
    <row r="48" spans="2:4" ht="12.75">
      <c r="B48" s="3" t="s">
        <v>19</v>
      </c>
      <c r="C48" s="2">
        <v>4</v>
      </c>
      <c r="D48" s="2">
        <v>4</v>
      </c>
    </row>
    <row r="49" spans="2:4" ht="12.75">
      <c r="B49" s="3" t="s">
        <v>20</v>
      </c>
      <c r="C49" s="2">
        <v>6</v>
      </c>
      <c r="D49" s="2">
        <v>6</v>
      </c>
    </row>
    <row r="50" spans="2:4" ht="12.75">
      <c r="B50" s="3" t="s">
        <v>21</v>
      </c>
      <c r="C50" s="2">
        <v>4</v>
      </c>
      <c r="D50" s="2">
        <v>4</v>
      </c>
    </row>
    <row r="51" spans="2:4" ht="12.75">
      <c r="B51" s="3" t="s">
        <v>22</v>
      </c>
      <c r="C51" s="2">
        <v>4</v>
      </c>
      <c r="D51" s="2">
        <v>4</v>
      </c>
    </row>
    <row r="52" spans="2:4" ht="12.75">
      <c r="B52" s="3" t="s">
        <v>23</v>
      </c>
      <c r="C52" s="2">
        <v>4</v>
      </c>
      <c r="D52" s="2">
        <v>4</v>
      </c>
    </row>
    <row r="53" spans="2:3" ht="12.75">
      <c r="B53" s="3" t="s">
        <v>24</v>
      </c>
      <c r="C53" s="2">
        <v>4</v>
      </c>
    </row>
    <row r="54" spans="2:3" ht="12.75">
      <c r="B54" s="3" t="s">
        <v>25</v>
      </c>
      <c r="C54" s="2">
        <v>4</v>
      </c>
    </row>
    <row r="55" spans="2:3" ht="12.75">
      <c r="B55" s="3" t="s">
        <v>26</v>
      </c>
      <c r="C55" s="2">
        <v>8</v>
      </c>
    </row>
    <row r="56" spans="2:3" ht="12.75">
      <c r="B56" s="3" t="s">
        <v>27</v>
      </c>
      <c r="C56" s="2">
        <v>6</v>
      </c>
    </row>
    <row r="57" spans="2:3" ht="12.75">
      <c r="B57" s="3" t="s">
        <v>28</v>
      </c>
      <c r="C57" s="2">
        <v>6</v>
      </c>
    </row>
    <row r="58" spans="2:4" ht="12.75">
      <c r="B58" s="3" t="s">
        <v>29</v>
      </c>
      <c r="C58" s="2">
        <v>6</v>
      </c>
      <c r="D58" s="2">
        <v>6</v>
      </c>
    </row>
    <row r="59" spans="2:4" ht="12.75">
      <c r="B59" s="3" t="s">
        <v>30</v>
      </c>
      <c r="C59" s="2">
        <v>4</v>
      </c>
      <c r="D59" s="2">
        <v>4</v>
      </c>
    </row>
    <row r="60" spans="2:3" ht="12.75">
      <c r="B60" s="3" t="s">
        <v>31</v>
      </c>
      <c r="C60" s="2">
        <v>4</v>
      </c>
    </row>
    <row r="61" spans="2:3" ht="12.75">
      <c r="B61" s="3" t="s">
        <v>32</v>
      </c>
      <c r="C61" s="2">
        <v>3</v>
      </c>
    </row>
    <row r="62" spans="2:3" ht="12.75">
      <c r="B62" s="3" t="s">
        <v>33</v>
      </c>
      <c r="C62" s="2">
        <v>3</v>
      </c>
    </row>
    <row r="63" spans="2:3" ht="12.75">
      <c r="B63" s="3" t="s">
        <v>34</v>
      </c>
      <c r="C63" s="2">
        <v>2</v>
      </c>
    </row>
    <row r="64" spans="2:3" ht="12.75">
      <c r="B64" s="3" t="s">
        <v>35</v>
      </c>
      <c r="C64" s="2">
        <v>4</v>
      </c>
    </row>
    <row r="65" spans="2:3" ht="12.75">
      <c r="B65" s="3" t="s">
        <v>36</v>
      </c>
      <c r="C65" s="2">
        <v>2</v>
      </c>
    </row>
    <row r="66" spans="2:4" ht="12.75">
      <c r="B66" s="3" t="s">
        <v>37</v>
      </c>
      <c r="C66" s="2">
        <v>4</v>
      </c>
      <c r="D66" s="2">
        <v>4</v>
      </c>
    </row>
    <row r="67" spans="2:3" ht="12.75">
      <c r="B67" s="3" t="s">
        <v>38</v>
      </c>
      <c r="C67" s="2">
        <v>0.5</v>
      </c>
    </row>
    <row r="68" spans="3:7" ht="12.75">
      <c r="C68" s="3"/>
      <c r="E68" s="3"/>
      <c r="G68" s="3"/>
    </row>
    <row r="69" spans="2:4" ht="12.75">
      <c r="B69" s="3" t="s">
        <v>39</v>
      </c>
      <c r="C69" s="2">
        <f>SUM(C41:C68)</f>
        <v>123</v>
      </c>
      <c r="D69" s="2">
        <f>SUM(D41:D68)</f>
        <v>48</v>
      </c>
    </row>
    <row r="70" ht="12.75">
      <c r="F70" s="2">
        <f>SUM(J70:M70)</f>
        <v>0</v>
      </c>
    </row>
    <row r="71" ht="12.75">
      <c r="B71" s="4" t="s">
        <v>40</v>
      </c>
    </row>
    <row r="73" spans="2:4" ht="12.75">
      <c r="B73" s="3" t="s">
        <v>41</v>
      </c>
      <c r="C73" s="2">
        <v>1</v>
      </c>
      <c r="D73" s="2">
        <v>1</v>
      </c>
    </row>
    <row r="74" spans="2:3" ht="12.75">
      <c r="B74" s="3" t="s">
        <v>42</v>
      </c>
      <c r="C74" s="2">
        <v>2</v>
      </c>
    </row>
    <row r="75" spans="2:4" ht="12.75">
      <c r="B75" s="3" t="s">
        <v>43</v>
      </c>
      <c r="C75" s="2">
        <v>1</v>
      </c>
      <c r="D75" s="2">
        <v>1</v>
      </c>
    </row>
    <row r="76" spans="2:4" ht="12.75">
      <c r="B76" s="3" t="s">
        <v>44</v>
      </c>
      <c r="C76" s="2">
        <v>1.5</v>
      </c>
      <c r="D76" s="2">
        <v>1.5</v>
      </c>
    </row>
    <row r="77" spans="2:4" ht="12.75">
      <c r="B77" s="3" t="s">
        <v>45</v>
      </c>
      <c r="C77" s="2">
        <v>1.5</v>
      </c>
      <c r="D77" s="2">
        <v>1.5</v>
      </c>
    </row>
    <row r="78" spans="2:4" ht="12.75">
      <c r="B78" s="3" t="s">
        <v>46</v>
      </c>
      <c r="C78" s="2">
        <v>4</v>
      </c>
      <c r="D78" s="2">
        <v>4</v>
      </c>
    </row>
    <row r="79" spans="2:4" ht="12.75">
      <c r="B79" s="3" t="s">
        <v>47</v>
      </c>
      <c r="C79" s="2">
        <v>2</v>
      </c>
      <c r="D79" s="2">
        <v>2</v>
      </c>
    </row>
    <row r="80" spans="2:4" ht="12.75">
      <c r="B80" s="3" t="s">
        <v>48</v>
      </c>
      <c r="C80" s="2">
        <v>4</v>
      </c>
      <c r="D80" s="2">
        <v>4</v>
      </c>
    </row>
    <row r="81" spans="2:3" ht="12.75">
      <c r="B81" s="3" t="s">
        <v>49</v>
      </c>
      <c r="C81" s="2">
        <v>2</v>
      </c>
    </row>
    <row r="82" spans="2:3" ht="12.75">
      <c r="B82" s="3" t="s">
        <v>50</v>
      </c>
      <c r="C82" s="2">
        <v>2</v>
      </c>
    </row>
    <row r="83" spans="2:3" ht="12.75">
      <c r="B83" s="3" t="s">
        <v>51</v>
      </c>
      <c r="C83" s="2">
        <v>2</v>
      </c>
    </row>
    <row r="84" spans="2:4" ht="12.75">
      <c r="B84" s="3" t="s">
        <v>52</v>
      </c>
      <c r="C84" s="2">
        <v>2</v>
      </c>
      <c r="D84" s="2">
        <v>2</v>
      </c>
    </row>
    <row r="85" spans="2:4" ht="12.75">
      <c r="B85" s="3" t="s">
        <v>53</v>
      </c>
      <c r="C85" s="2">
        <v>1</v>
      </c>
      <c r="D85" s="2">
        <v>2</v>
      </c>
    </row>
    <row r="86" ht="12.75">
      <c r="B86" s="3" t="s">
        <v>54</v>
      </c>
    </row>
    <row r="87" spans="2:3" ht="12.75">
      <c r="B87" s="3" t="s">
        <v>55</v>
      </c>
      <c r="C87" s="2">
        <v>2</v>
      </c>
    </row>
    <row r="89" spans="2:4" ht="12.75">
      <c r="B89" s="4" t="s">
        <v>56</v>
      </c>
      <c r="C89" s="2">
        <f>SUM(C72:C88)</f>
        <v>28</v>
      </c>
      <c r="D89" s="2">
        <f>SUM(D72:D88)</f>
        <v>19</v>
      </c>
    </row>
    <row r="91" ht="12.75">
      <c r="B91" s="3" t="s">
        <v>57</v>
      </c>
    </row>
    <row r="92" ht="12.75">
      <c r="B92" s="4" t="s">
        <v>58</v>
      </c>
    </row>
    <row r="93" spans="2:4" ht="12.75">
      <c r="B93" s="3" t="s">
        <v>59</v>
      </c>
      <c r="C93" s="2">
        <v>1</v>
      </c>
      <c r="D93" s="2">
        <v>0.5</v>
      </c>
    </row>
    <row r="94" spans="2:3" ht="12.75">
      <c r="B94" s="3" t="s">
        <v>60</v>
      </c>
      <c r="C94" s="2">
        <v>2</v>
      </c>
    </row>
    <row r="95" spans="2:4" ht="12.75">
      <c r="B95" s="3" t="s">
        <v>61</v>
      </c>
      <c r="C95" s="2">
        <v>4</v>
      </c>
      <c r="D95" s="2">
        <v>4</v>
      </c>
    </row>
    <row r="96" spans="2:3" ht="12.75">
      <c r="B96" s="3" t="s">
        <v>62</v>
      </c>
      <c r="C96" s="2">
        <v>2</v>
      </c>
    </row>
    <row r="97" spans="2:3" ht="12.75">
      <c r="B97" s="3" t="s">
        <v>63</v>
      </c>
      <c r="C97" s="2">
        <v>2</v>
      </c>
    </row>
    <row r="98" spans="2:3" ht="12.75">
      <c r="B98" s="3" t="s">
        <v>64</v>
      </c>
      <c r="C98" s="2">
        <v>2</v>
      </c>
    </row>
    <row r="99" spans="2:3" ht="12.75">
      <c r="B99" s="3" t="s">
        <v>65</v>
      </c>
      <c r="C99" s="2">
        <v>2</v>
      </c>
    </row>
    <row r="100" spans="2:3" ht="12.75">
      <c r="B100" s="3" t="s">
        <v>66</v>
      </c>
      <c r="C100" s="2">
        <v>1</v>
      </c>
    </row>
    <row r="101" spans="2:3" ht="12.75">
      <c r="B101" s="3" t="s">
        <v>67</v>
      </c>
      <c r="C101" s="2">
        <v>0.6</v>
      </c>
    </row>
    <row r="102" spans="2:3" ht="12.75">
      <c r="B102" s="3" t="s">
        <v>68</v>
      </c>
      <c r="C102" s="2">
        <v>0.6</v>
      </c>
    </row>
    <row r="103" spans="2:3" ht="12.75">
      <c r="B103" s="3" t="s">
        <v>69</v>
      </c>
      <c r="C103" s="2">
        <v>0.4</v>
      </c>
    </row>
    <row r="104" spans="2:3" ht="12.75">
      <c r="B104" s="3" t="s">
        <v>70</v>
      </c>
      <c r="C104" s="2">
        <v>0.4</v>
      </c>
    </row>
    <row r="105" spans="2:4" ht="12.75">
      <c r="B105" s="3" t="s">
        <v>71</v>
      </c>
      <c r="C105" s="2">
        <v>1.2</v>
      </c>
      <c r="D105" s="2">
        <v>1.2</v>
      </c>
    </row>
    <row r="107" spans="2:4" ht="12.75">
      <c r="B107" s="4" t="s">
        <v>72</v>
      </c>
      <c r="C107" s="2">
        <f>SUM(C92:C105)-C95</f>
        <v>15.2</v>
      </c>
      <c r="D107" s="2">
        <f>SUM(D92:D105)-D95</f>
        <v>1.7000000000000002</v>
      </c>
    </row>
    <row r="108" ht="12.75">
      <c r="C108" s="3"/>
    </row>
    <row r="109" spans="2:3" ht="12.75">
      <c r="B109" s="4" t="s">
        <v>73</v>
      </c>
      <c r="C109" s="5"/>
    </row>
    <row r="110" spans="2:4" ht="12.75">
      <c r="B110" s="3" t="s">
        <v>173</v>
      </c>
      <c r="C110" s="2">
        <v>0.2</v>
      </c>
      <c r="D110" s="2">
        <v>0.2</v>
      </c>
    </row>
    <row r="111" spans="2:3" ht="12.75">
      <c r="B111" s="3" t="s">
        <v>60</v>
      </c>
      <c r="C111" s="2">
        <v>4</v>
      </c>
    </row>
    <row r="112" spans="2:3" ht="12.75">
      <c r="B112" s="3" t="s">
        <v>74</v>
      </c>
      <c r="C112" s="2">
        <v>1.5</v>
      </c>
    </row>
    <row r="113" spans="2:3" ht="12.75">
      <c r="B113" s="3" t="s">
        <v>167</v>
      </c>
      <c r="C113" s="2">
        <v>1.5</v>
      </c>
    </row>
    <row r="114" spans="2:4" ht="12.75">
      <c r="B114" s="3" t="s">
        <v>168</v>
      </c>
      <c r="C114" s="2">
        <v>1.5</v>
      </c>
      <c r="D114" s="2">
        <v>1.5</v>
      </c>
    </row>
    <row r="115" spans="2:4" ht="12.75">
      <c r="B115" s="3" t="s">
        <v>169</v>
      </c>
      <c r="C115" s="2">
        <v>1.5</v>
      </c>
      <c r="D115" s="2">
        <v>1.5</v>
      </c>
    </row>
    <row r="116" spans="2:3" ht="12.75">
      <c r="B116" s="3" t="s">
        <v>75</v>
      </c>
      <c r="C116" s="2">
        <v>1</v>
      </c>
    </row>
    <row r="117" spans="2:3" ht="12.75">
      <c r="B117" s="3" t="s">
        <v>170</v>
      </c>
      <c r="C117" s="2">
        <v>1</v>
      </c>
    </row>
    <row r="118" spans="2:3" ht="12.75">
      <c r="B118" s="3" t="s">
        <v>66</v>
      </c>
      <c r="C118" s="2">
        <v>0.6</v>
      </c>
    </row>
    <row r="119" spans="2:3" ht="12.75">
      <c r="B119" s="3" t="s">
        <v>67</v>
      </c>
      <c r="C119" s="2">
        <v>0.6</v>
      </c>
    </row>
    <row r="120" spans="2:3" ht="12.75">
      <c r="B120" s="3" t="s">
        <v>68</v>
      </c>
      <c r="C120" s="2">
        <v>0.6</v>
      </c>
    </row>
    <row r="121" spans="2:3" ht="12.75">
      <c r="B121" s="3" t="s">
        <v>69</v>
      </c>
      <c r="C121" s="2">
        <v>0.4</v>
      </c>
    </row>
    <row r="122" spans="2:3" ht="12.75">
      <c r="B122" s="3" t="s">
        <v>172</v>
      </c>
      <c r="C122" s="2">
        <v>0.2</v>
      </c>
    </row>
    <row r="124" spans="2:4" ht="12.75">
      <c r="B124" s="4" t="s">
        <v>76</v>
      </c>
      <c r="C124" s="2">
        <f>SUM(C110:C123)</f>
        <v>14.599999999999998</v>
      </c>
      <c r="D124" s="2">
        <f>SUM(D110:D123)</f>
        <v>3.2</v>
      </c>
    </row>
    <row r="126" ht="12.75">
      <c r="B126" s="4" t="s">
        <v>77</v>
      </c>
    </row>
    <row r="127" spans="2:3" ht="12.75">
      <c r="B127" s="3" t="s">
        <v>59</v>
      </c>
      <c r="C127" s="2">
        <v>0.5</v>
      </c>
    </row>
    <row r="128" spans="2:4" ht="12.75">
      <c r="B128" s="3" t="s">
        <v>60</v>
      </c>
      <c r="C128" s="2">
        <v>2.5</v>
      </c>
      <c r="D128" s="2">
        <v>1</v>
      </c>
    </row>
    <row r="129" spans="2:4" ht="12.75">
      <c r="B129" s="3" t="s">
        <v>78</v>
      </c>
      <c r="C129" s="2">
        <v>0.5</v>
      </c>
      <c r="D129" s="2">
        <v>0.5</v>
      </c>
    </row>
    <row r="130" spans="2:3" ht="12.75">
      <c r="B130" s="3" t="s">
        <v>62</v>
      </c>
      <c r="C130" s="2">
        <v>0.5</v>
      </c>
    </row>
    <row r="131" spans="2:3" ht="12.75">
      <c r="B131" s="3" t="s">
        <v>63</v>
      </c>
      <c r="C131" s="2">
        <v>1</v>
      </c>
    </row>
    <row r="132" spans="2:3" ht="12.75">
      <c r="B132" s="3" t="s">
        <v>64</v>
      </c>
      <c r="C132" s="2">
        <v>0.5</v>
      </c>
    </row>
    <row r="133" spans="2:3" ht="12.75">
      <c r="B133" s="3" t="s">
        <v>65</v>
      </c>
      <c r="C133" s="2">
        <v>1</v>
      </c>
    </row>
    <row r="134" spans="2:3" ht="12.75">
      <c r="B134" s="3" t="s">
        <v>66</v>
      </c>
      <c r="C134" s="2">
        <v>0.4</v>
      </c>
    </row>
    <row r="135" spans="2:3" ht="12.75">
      <c r="B135" s="3" t="s">
        <v>67</v>
      </c>
      <c r="C135" s="2">
        <v>0.4</v>
      </c>
    </row>
    <row r="136" spans="2:3" ht="12.75">
      <c r="B136" s="3" t="s">
        <v>68</v>
      </c>
      <c r="C136" s="2">
        <v>0.3</v>
      </c>
    </row>
    <row r="137" spans="2:3" ht="12.75">
      <c r="B137" s="3" t="s">
        <v>69</v>
      </c>
      <c r="C137" s="2">
        <v>0.2</v>
      </c>
    </row>
    <row r="138" spans="2:3" ht="12.75">
      <c r="B138" s="3" t="s">
        <v>70</v>
      </c>
      <c r="C138" s="2">
        <v>0.3</v>
      </c>
    </row>
    <row r="139" spans="2:4" ht="12.75">
      <c r="B139" s="3" t="s">
        <v>71</v>
      </c>
      <c r="C139" s="2">
        <v>2</v>
      </c>
      <c r="D139" s="2">
        <v>2</v>
      </c>
    </row>
    <row r="141" spans="2:4" ht="12.75">
      <c r="B141" s="4" t="s">
        <v>79</v>
      </c>
      <c r="C141" s="2">
        <f>SUM(C126:C140)</f>
        <v>10.100000000000001</v>
      </c>
      <c r="D141" s="2">
        <f>SUM(D126:D140)</f>
        <v>3.5</v>
      </c>
    </row>
    <row r="143" ht="12.75">
      <c r="B143" s="4" t="s">
        <v>80</v>
      </c>
    </row>
    <row r="144" spans="2:3" ht="12.75">
      <c r="B144" s="3" t="s">
        <v>59</v>
      </c>
      <c r="C144" s="2">
        <v>0.5</v>
      </c>
    </row>
    <row r="145" spans="2:3" ht="12.75">
      <c r="B145" s="3" t="s">
        <v>60</v>
      </c>
      <c r="C145" s="2">
        <v>4</v>
      </c>
    </row>
    <row r="146" spans="2:3" ht="12.75">
      <c r="B146" s="3" t="s">
        <v>78</v>
      </c>
      <c r="C146" s="2">
        <v>0.5</v>
      </c>
    </row>
    <row r="147" spans="2:3" ht="12.75">
      <c r="B147" s="3" t="s">
        <v>62</v>
      </c>
      <c r="C147" s="2">
        <v>1</v>
      </c>
    </row>
    <row r="148" spans="2:3" ht="12.75">
      <c r="B148" s="3" t="s">
        <v>63</v>
      </c>
      <c r="C148" s="2">
        <v>1.5</v>
      </c>
    </row>
    <row r="149" spans="2:3" ht="12.75">
      <c r="B149" s="3" t="s">
        <v>64</v>
      </c>
      <c r="C149" s="2">
        <v>1.5</v>
      </c>
    </row>
    <row r="150" spans="2:3" ht="12.75">
      <c r="B150" s="3" t="s">
        <v>65</v>
      </c>
      <c r="C150" s="2">
        <v>1.5</v>
      </c>
    </row>
    <row r="151" spans="2:3" ht="12.75">
      <c r="B151" s="3" t="s">
        <v>66</v>
      </c>
      <c r="C151" s="2">
        <v>1</v>
      </c>
    </row>
    <row r="152" spans="2:3" ht="12.75">
      <c r="B152" s="3" t="s">
        <v>67</v>
      </c>
      <c r="C152" s="2">
        <v>0.6</v>
      </c>
    </row>
    <row r="153" spans="2:3" ht="12.75">
      <c r="B153" s="3" t="s">
        <v>68</v>
      </c>
      <c r="C153" s="2">
        <v>0.4</v>
      </c>
    </row>
    <row r="154" spans="2:3" ht="12.75">
      <c r="B154" s="3" t="s">
        <v>69</v>
      </c>
      <c r="C154" s="2">
        <v>0.3</v>
      </c>
    </row>
    <row r="155" spans="2:3" ht="12.75">
      <c r="B155" s="3" t="s">
        <v>70</v>
      </c>
      <c r="C155" s="2">
        <v>0.3</v>
      </c>
    </row>
    <row r="156" ht="12.75">
      <c r="B156" s="4"/>
    </row>
    <row r="157" ht="12.75">
      <c r="B157" s="4" t="s">
        <v>81</v>
      </c>
    </row>
    <row r="158" spans="2:3" ht="12.75">
      <c r="B158" s="3" t="s">
        <v>59</v>
      </c>
      <c r="C158" s="2">
        <v>0.5</v>
      </c>
    </row>
    <row r="159" spans="2:3" ht="12.75">
      <c r="B159" s="3" t="s">
        <v>60</v>
      </c>
      <c r="C159" s="2">
        <v>4</v>
      </c>
    </row>
    <row r="160" spans="2:3" ht="12.75">
      <c r="B160" s="3" t="s">
        <v>78</v>
      </c>
      <c r="C160" s="2">
        <v>0.5</v>
      </c>
    </row>
    <row r="161" spans="2:3" ht="12.75">
      <c r="B161" s="3" t="s">
        <v>62</v>
      </c>
      <c r="C161" s="2">
        <v>1</v>
      </c>
    </row>
    <row r="162" spans="2:3" ht="12.75">
      <c r="B162" s="3" t="s">
        <v>63</v>
      </c>
      <c r="C162" s="2">
        <v>1.5</v>
      </c>
    </row>
    <row r="163" spans="2:3" ht="12.75">
      <c r="B163" s="3" t="s">
        <v>64</v>
      </c>
      <c r="C163" s="2">
        <v>1.5</v>
      </c>
    </row>
    <row r="164" spans="2:3" ht="12.75">
      <c r="B164" s="3" t="s">
        <v>65</v>
      </c>
      <c r="C164" s="2">
        <v>1.5</v>
      </c>
    </row>
    <row r="165" spans="2:3" ht="12.75">
      <c r="B165" s="3" t="s">
        <v>66</v>
      </c>
      <c r="C165" s="2">
        <v>1</v>
      </c>
    </row>
    <row r="166" spans="2:3" ht="12.75">
      <c r="B166" s="3" t="s">
        <v>67</v>
      </c>
      <c r="C166" s="2">
        <v>0.6</v>
      </c>
    </row>
    <row r="167" spans="2:3" ht="12.75">
      <c r="B167" s="3" t="s">
        <v>68</v>
      </c>
      <c r="C167" s="2">
        <v>0.4</v>
      </c>
    </row>
    <row r="168" spans="2:3" ht="12.75">
      <c r="B168" s="3" t="s">
        <v>69</v>
      </c>
      <c r="C168" s="2">
        <v>0.3</v>
      </c>
    </row>
    <row r="169" spans="2:3" ht="12.75">
      <c r="B169" s="3" t="s">
        <v>70</v>
      </c>
      <c r="C169" s="2">
        <v>0.3</v>
      </c>
    </row>
    <row r="170" ht="12.75">
      <c r="B170" s="4"/>
    </row>
    <row r="171" spans="2:3" ht="12.75">
      <c r="B171" s="4" t="s">
        <v>82</v>
      </c>
      <c r="C171" s="2">
        <f>SUM(C143:C170)</f>
        <v>26.200000000000003</v>
      </c>
    </row>
    <row r="173" ht="12.75">
      <c r="B173" s="4" t="s">
        <v>83</v>
      </c>
    </row>
    <row r="174" ht="12.75">
      <c r="E174" s="3"/>
    </row>
    <row r="175" spans="2:5" ht="12.75">
      <c r="B175" s="3" t="s">
        <v>13</v>
      </c>
      <c r="C175" s="2">
        <v>2</v>
      </c>
      <c r="E175" s="3"/>
    </row>
    <row r="176" spans="2:5" ht="12.75">
      <c r="B176" s="3" t="s">
        <v>15</v>
      </c>
      <c r="C176" s="2">
        <f>1+5+6+2+4.25+2+5.5</f>
        <v>25.75</v>
      </c>
      <c r="D176" s="2">
        <v>9</v>
      </c>
      <c r="E176" s="3"/>
    </row>
    <row r="177" spans="2:5" ht="12.75">
      <c r="B177" s="3" t="s">
        <v>182</v>
      </c>
      <c r="C177" s="2">
        <f>2.5+2.5</f>
        <v>5</v>
      </c>
      <c r="D177" s="2">
        <v>4</v>
      </c>
      <c r="E177" s="3"/>
    </row>
    <row r="178" spans="2:5" ht="12.75">
      <c r="B178" s="3" t="s">
        <v>85</v>
      </c>
      <c r="C178" s="2">
        <v>2</v>
      </c>
      <c r="D178" s="2">
        <v>1</v>
      </c>
      <c r="E178" s="3"/>
    </row>
    <row r="179" spans="2:5" ht="12.75">
      <c r="B179" s="3" t="s">
        <v>86</v>
      </c>
      <c r="C179" s="2">
        <f>1.5+2.5+1+0.5+1+1+2</f>
        <v>9.5</v>
      </c>
      <c r="D179" s="2">
        <v>4</v>
      </c>
      <c r="E179" s="3"/>
    </row>
    <row r="180" spans="2:5" ht="12.75">
      <c r="B180" s="3" t="s">
        <v>87</v>
      </c>
      <c r="C180" s="2">
        <f>1.5+1</f>
        <v>2.5</v>
      </c>
      <c r="D180" s="2">
        <v>2.5</v>
      </c>
      <c r="E180" s="3"/>
    </row>
    <row r="181" spans="2:5" ht="12.75">
      <c r="B181" s="3" t="s">
        <v>88</v>
      </c>
      <c r="C181" s="2">
        <f>2</f>
        <v>2</v>
      </c>
      <c r="D181" s="2">
        <v>1</v>
      </c>
      <c r="E181" s="3"/>
    </row>
    <row r="182" spans="2:5" ht="12.75">
      <c r="B182" s="3" t="s">
        <v>89</v>
      </c>
      <c r="C182" s="2">
        <f>1.5</f>
        <v>1.5</v>
      </c>
      <c r="E182" s="3"/>
    </row>
    <row r="183" spans="2:5" ht="12.75">
      <c r="B183" s="3" t="s">
        <v>90</v>
      </c>
      <c r="C183" s="2">
        <f>1.5</f>
        <v>1.5</v>
      </c>
      <c r="E183" s="3"/>
    </row>
    <row r="184" spans="2:5" ht="12.75">
      <c r="B184" s="3" t="s">
        <v>91</v>
      </c>
      <c r="C184" s="2">
        <v>4</v>
      </c>
      <c r="E184" s="3"/>
    </row>
    <row r="185" spans="2:5" ht="12.75">
      <c r="B185" s="3" t="s">
        <v>18</v>
      </c>
      <c r="C185" s="2">
        <f>7</f>
        <v>7</v>
      </c>
      <c r="E185" s="3"/>
    </row>
    <row r="186" spans="2:5" ht="12.75">
      <c r="B186" s="3" t="s">
        <v>92</v>
      </c>
      <c r="C186" s="2">
        <f>4.5+4.5</f>
        <v>9</v>
      </c>
      <c r="D186" s="2">
        <v>9</v>
      </c>
      <c r="E186" s="3"/>
    </row>
    <row r="187" spans="2:5" ht="12.75">
      <c r="B187" s="3" t="s">
        <v>93</v>
      </c>
      <c r="C187" s="2">
        <f>1.5</f>
        <v>1.5</v>
      </c>
      <c r="D187" s="2">
        <v>1.5</v>
      </c>
      <c r="E187" s="3"/>
    </row>
    <row r="188" spans="2:5" ht="12.75">
      <c r="B188" s="3" t="s">
        <v>94</v>
      </c>
      <c r="C188" s="2">
        <v>7</v>
      </c>
      <c r="D188" s="2">
        <v>7</v>
      </c>
      <c r="E188" s="3"/>
    </row>
    <row r="189" spans="2:5" ht="12.75">
      <c r="B189" s="3" t="s">
        <v>20</v>
      </c>
      <c r="C189" s="2">
        <f>6</f>
        <v>6</v>
      </c>
      <c r="D189" s="2">
        <v>6</v>
      </c>
      <c r="E189" s="3"/>
    </row>
    <row r="190" spans="2:5" ht="12.75">
      <c r="B190" s="3" t="s">
        <v>24</v>
      </c>
      <c r="C190" s="2">
        <f>1.5</f>
        <v>1.5</v>
      </c>
      <c r="E190" s="3"/>
    </row>
    <row r="191" spans="2:5" ht="12.75">
      <c r="B191" s="3" t="s">
        <v>26</v>
      </c>
      <c r="C191" s="2">
        <v>4</v>
      </c>
      <c r="E191" s="3"/>
    </row>
    <row r="192" spans="2:5" ht="12.75">
      <c r="B192" s="3" t="s">
        <v>95</v>
      </c>
      <c r="C192" s="2">
        <f>4</f>
        <v>4</v>
      </c>
      <c r="E192" s="3"/>
    </row>
    <row r="193" spans="2:5" ht="12.75">
      <c r="B193" s="3" t="s">
        <v>96</v>
      </c>
      <c r="C193" s="2">
        <v>6</v>
      </c>
      <c r="E193" s="3"/>
    </row>
    <row r="194" spans="2:5" ht="12.75">
      <c r="B194" s="3" t="s">
        <v>97</v>
      </c>
      <c r="C194" s="2">
        <v>3</v>
      </c>
      <c r="E194" s="3"/>
    </row>
    <row r="195" spans="2:5" ht="12.75">
      <c r="B195" s="3" t="s">
        <v>98</v>
      </c>
      <c r="C195" s="2">
        <v>6</v>
      </c>
      <c r="D195" s="2">
        <v>3</v>
      </c>
      <c r="E195" s="3"/>
    </row>
    <row r="196" spans="2:5" ht="12.75">
      <c r="B196" s="3" t="s">
        <v>99</v>
      </c>
      <c r="C196" s="2">
        <v>4</v>
      </c>
      <c r="D196" s="2">
        <v>1</v>
      </c>
      <c r="E196" s="3"/>
    </row>
    <row r="197" spans="2:5" ht="12.75">
      <c r="B197" s="3" t="s">
        <v>100</v>
      </c>
      <c r="C197" s="2">
        <v>4</v>
      </c>
      <c r="D197" s="2">
        <v>1</v>
      </c>
      <c r="E197" s="3"/>
    </row>
    <row r="198" spans="2:5" ht="12.75">
      <c r="B198" s="3" t="s">
        <v>101</v>
      </c>
      <c r="C198" s="2">
        <v>3</v>
      </c>
      <c r="E198" s="3"/>
    </row>
    <row r="199" spans="2:5" ht="12.75">
      <c r="B199" s="3" t="s">
        <v>35</v>
      </c>
      <c r="C199" s="2">
        <v>3</v>
      </c>
      <c r="E199" s="3"/>
    </row>
    <row r="200" spans="2:5" ht="12.75">
      <c r="B200" s="3" t="s">
        <v>102</v>
      </c>
      <c r="C200" s="2">
        <v>2</v>
      </c>
      <c r="E200" s="3"/>
    </row>
    <row r="201" spans="2:5" ht="12.75">
      <c r="B201" s="3" t="s">
        <v>103</v>
      </c>
      <c r="C201" s="2">
        <v>1.5</v>
      </c>
      <c r="D201" s="2">
        <v>1.5</v>
      </c>
      <c r="E201" s="3"/>
    </row>
    <row r="202" spans="2:5" ht="12.75">
      <c r="B202" s="3" t="s">
        <v>104</v>
      </c>
      <c r="C202" s="2">
        <v>3</v>
      </c>
      <c r="D202" s="2">
        <v>3</v>
      </c>
      <c r="E202" s="3"/>
    </row>
    <row r="203" ht="12.75">
      <c r="E203" s="3"/>
    </row>
    <row r="205" spans="2:4" ht="12.75">
      <c r="B205" s="4" t="s">
        <v>105</v>
      </c>
      <c r="C205" s="2">
        <f>SUM(C174:C204)</f>
        <v>131.25</v>
      </c>
      <c r="D205" s="2">
        <f>SUM(D174:D204)</f>
        <v>54.5</v>
      </c>
    </row>
    <row r="207" ht="12.75">
      <c r="B207" s="4" t="s">
        <v>6</v>
      </c>
    </row>
    <row r="209" spans="2:5" ht="12.75">
      <c r="B209" s="3" t="s">
        <v>13</v>
      </c>
      <c r="C209" s="2">
        <v>2</v>
      </c>
      <c r="E209" s="3"/>
    </row>
    <row r="210" spans="2:5" ht="12.75">
      <c r="B210" s="3" t="s">
        <v>15</v>
      </c>
      <c r="C210" s="2">
        <f>1+5+6+2+4.25+2+5.5</f>
        <v>25.75</v>
      </c>
      <c r="D210" s="2">
        <v>9</v>
      </c>
      <c r="E210" s="3"/>
    </row>
    <row r="211" spans="2:5" ht="12.75">
      <c r="B211" s="3" t="s">
        <v>84</v>
      </c>
      <c r="C211" s="2">
        <f>2.5+2.5</f>
        <v>5</v>
      </c>
      <c r="D211" s="2">
        <v>4</v>
      </c>
      <c r="E211" s="3"/>
    </row>
    <row r="212" spans="2:5" ht="12.75">
      <c r="B212" s="3" t="s">
        <v>85</v>
      </c>
      <c r="C212" s="2">
        <v>2</v>
      </c>
      <c r="D212" s="2">
        <v>1</v>
      </c>
      <c r="E212" s="3"/>
    </row>
    <row r="213" spans="2:5" ht="12.75">
      <c r="B213" s="3" t="s">
        <v>86</v>
      </c>
      <c r="C213" s="2">
        <f>1.5+2.5+1+0.5+1+1+2</f>
        <v>9.5</v>
      </c>
      <c r="D213" s="2">
        <v>4</v>
      </c>
      <c r="E213" s="3"/>
    </row>
    <row r="214" spans="2:5" ht="12.75">
      <c r="B214" s="3" t="s">
        <v>87</v>
      </c>
      <c r="C214" s="2">
        <f>1.5+1</f>
        <v>2.5</v>
      </c>
      <c r="D214" s="2">
        <v>2.5</v>
      </c>
      <c r="E214" s="3"/>
    </row>
    <row r="215" spans="2:5" ht="12.75">
      <c r="B215" s="3" t="s">
        <v>88</v>
      </c>
      <c r="C215" s="2">
        <f>2</f>
        <v>2</v>
      </c>
      <c r="D215" s="2">
        <v>1</v>
      </c>
      <c r="E215" s="3"/>
    </row>
    <row r="216" spans="2:5" ht="12.75">
      <c r="B216" s="3" t="s">
        <v>89</v>
      </c>
      <c r="C216" s="2">
        <f>1.5</f>
        <v>1.5</v>
      </c>
      <c r="E216" s="3"/>
    </row>
    <row r="217" spans="2:5" ht="12.75">
      <c r="B217" s="3" t="s">
        <v>90</v>
      </c>
      <c r="C217" s="2">
        <f>1.5</f>
        <v>1.5</v>
      </c>
      <c r="E217" s="3"/>
    </row>
    <row r="218" spans="2:5" ht="12.75">
      <c r="B218" s="3" t="s">
        <v>91</v>
      </c>
      <c r="C218" s="2">
        <v>4</v>
      </c>
      <c r="E218" s="3"/>
    </row>
    <row r="219" spans="2:5" ht="12.75">
      <c r="B219" s="3" t="s">
        <v>18</v>
      </c>
      <c r="C219" s="2">
        <f>7</f>
        <v>7</v>
      </c>
      <c r="E219" s="3"/>
    </row>
    <row r="220" spans="2:5" ht="12.75">
      <c r="B220" s="3" t="s">
        <v>92</v>
      </c>
      <c r="C220" s="2">
        <f>4.5+4.5</f>
        <v>9</v>
      </c>
      <c r="D220" s="2">
        <v>9</v>
      </c>
      <c r="E220" s="3"/>
    </row>
    <row r="221" spans="2:5" ht="12.75">
      <c r="B221" s="3" t="s">
        <v>93</v>
      </c>
      <c r="C221" s="2">
        <f>1.5</f>
        <v>1.5</v>
      </c>
      <c r="D221" s="2">
        <v>1.5</v>
      </c>
      <c r="E221" s="3"/>
    </row>
    <row r="222" spans="2:5" ht="12.75">
      <c r="B222" s="3" t="s">
        <v>94</v>
      </c>
      <c r="C222" s="2">
        <v>7</v>
      </c>
      <c r="D222" s="2">
        <v>7</v>
      </c>
      <c r="E222" s="3"/>
    </row>
    <row r="223" spans="2:5" ht="12.75">
      <c r="B223" s="3" t="s">
        <v>20</v>
      </c>
      <c r="C223" s="2">
        <f>6</f>
        <v>6</v>
      </c>
      <c r="D223" s="2">
        <v>6</v>
      </c>
      <c r="E223" s="3"/>
    </row>
    <row r="224" spans="2:5" ht="12.75">
      <c r="B224" s="3" t="s">
        <v>24</v>
      </c>
      <c r="C224" s="2">
        <f>1.5</f>
        <v>1.5</v>
      </c>
      <c r="E224" s="3"/>
    </row>
    <row r="225" spans="2:5" ht="12.75">
      <c r="B225" s="3" t="s">
        <v>26</v>
      </c>
      <c r="C225" s="2">
        <v>4</v>
      </c>
      <c r="E225" s="3"/>
    </row>
    <row r="226" spans="2:5" ht="12.75">
      <c r="B226" s="3" t="s">
        <v>95</v>
      </c>
      <c r="C226" s="2">
        <f>4</f>
        <v>4</v>
      </c>
      <c r="E226" s="3"/>
    </row>
    <row r="227" spans="2:5" ht="12.75">
      <c r="B227" s="3" t="s">
        <v>96</v>
      </c>
      <c r="C227" s="2">
        <v>6</v>
      </c>
      <c r="E227" s="3"/>
    </row>
    <row r="228" spans="2:5" ht="12.75">
      <c r="B228" s="3" t="s">
        <v>97</v>
      </c>
      <c r="C228" s="2">
        <v>3</v>
      </c>
      <c r="E228" s="3"/>
    </row>
    <row r="229" spans="2:5" ht="12.75">
      <c r="B229" s="3" t="s">
        <v>98</v>
      </c>
      <c r="C229" s="2">
        <v>6</v>
      </c>
      <c r="D229" s="2">
        <v>3</v>
      </c>
      <c r="E229" s="3"/>
    </row>
    <row r="230" spans="2:5" ht="12.75">
      <c r="B230" s="3" t="s">
        <v>99</v>
      </c>
      <c r="C230" s="2">
        <v>4</v>
      </c>
      <c r="D230" s="2">
        <v>1</v>
      </c>
      <c r="E230" s="3"/>
    </row>
    <row r="231" spans="2:5" ht="12.75">
      <c r="B231" s="3" t="s">
        <v>100</v>
      </c>
      <c r="C231" s="2">
        <v>4</v>
      </c>
      <c r="D231" s="2">
        <v>1</v>
      </c>
      <c r="E231" s="3"/>
    </row>
    <row r="232" spans="2:5" ht="12.75">
      <c r="B232" s="3" t="s">
        <v>101</v>
      </c>
      <c r="C232" s="2">
        <v>3</v>
      </c>
      <c r="E232" s="3"/>
    </row>
    <row r="233" spans="2:5" ht="12.75">
      <c r="B233" s="3" t="s">
        <v>35</v>
      </c>
      <c r="C233" s="2">
        <v>3</v>
      </c>
      <c r="E233" s="3"/>
    </row>
    <row r="234" spans="2:5" ht="12.75">
      <c r="B234" s="3" t="s">
        <v>102</v>
      </c>
      <c r="C234" s="2">
        <v>2</v>
      </c>
      <c r="E234" s="3"/>
    </row>
    <row r="235" spans="2:5" ht="12.75">
      <c r="B235" s="3" t="s">
        <v>103</v>
      </c>
      <c r="C235" s="2">
        <v>1.5</v>
      </c>
      <c r="D235" s="2">
        <v>1.5</v>
      </c>
      <c r="E235" s="3"/>
    </row>
    <row r="236" spans="2:5" ht="12.75">
      <c r="B236" s="3" t="s">
        <v>104</v>
      </c>
      <c r="C236" s="2">
        <v>3</v>
      </c>
      <c r="D236" s="2">
        <v>3</v>
      </c>
      <c r="E236" s="3"/>
    </row>
    <row r="237" ht="12.75">
      <c r="E237" s="3"/>
    </row>
    <row r="238" spans="2:4" ht="12.75">
      <c r="B238" s="4" t="s">
        <v>180</v>
      </c>
      <c r="C238" s="2">
        <f>SUM(C208:C237)</f>
        <v>131.25</v>
      </c>
      <c r="D238" s="2">
        <f>SUM(D208:D237)</f>
        <v>54.5</v>
      </c>
    </row>
    <row r="240" ht="12.75">
      <c r="B240" s="4" t="s">
        <v>106</v>
      </c>
    </row>
    <row r="241" ht="12.75">
      <c r="B241" s="4"/>
    </row>
    <row r="242" spans="2:256" ht="12.75">
      <c r="B242" s="3" t="s">
        <v>107</v>
      </c>
      <c r="C242" s="2">
        <v>5</v>
      </c>
      <c r="D242" s="2">
        <v>5</v>
      </c>
      <c r="I242" s="3"/>
      <c r="IV242" s="3">
        <f>SUM(A242:IU242)</f>
        <v>10</v>
      </c>
    </row>
    <row r="243" spans="2:9" ht="12.75">
      <c r="B243" s="3" t="s">
        <v>108</v>
      </c>
      <c r="I243" s="3"/>
    </row>
    <row r="244" ht="12.75">
      <c r="I244" s="3"/>
    </row>
    <row r="245" spans="2:9" ht="12.75">
      <c r="B245" s="3" t="s">
        <v>109</v>
      </c>
      <c r="C245" s="2">
        <v>1</v>
      </c>
      <c r="D245" s="2">
        <v>1</v>
      </c>
      <c r="I245" s="3"/>
    </row>
    <row r="246" spans="2:9" ht="12.75">
      <c r="B246" s="3" t="s">
        <v>110</v>
      </c>
      <c r="C246" s="2">
        <v>0.5</v>
      </c>
      <c r="D246" s="2">
        <v>0.5</v>
      </c>
      <c r="I246" s="3"/>
    </row>
    <row r="247" spans="2:9" ht="12.75">
      <c r="B247" s="3" t="s">
        <v>111</v>
      </c>
      <c r="C247" s="2">
        <v>2</v>
      </c>
      <c r="D247" s="2">
        <v>2</v>
      </c>
      <c r="I247" s="3"/>
    </row>
    <row r="248" spans="2:9" ht="12.75">
      <c r="B248" s="3" t="s">
        <v>112</v>
      </c>
      <c r="C248" s="2">
        <v>8</v>
      </c>
      <c r="D248" s="2">
        <v>8</v>
      </c>
      <c r="I248" s="3"/>
    </row>
    <row r="249" spans="2:9" ht="12.75">
      <c r="B249" s="3" t="s">
        <v>113</v>
      </c>
      <c r="C249" s="2">
        <v>2</v>
      </c>
      <c r="D249" s="2">
        <v>2</v>
      </c>
      <c r="I249" s="3"/>
    </row>
    <row r="250" spans="2:9" ht="12.75">
      <c r="B250" s="3" t="s">
        <v>114</v>
      </c>
      <c r="C250" s="2">
        <v>1</v>
      </c>
      <c r="D250" s="2">
        <v>1</v>
      </c>
      <c r="I250" s="3"/>
    </row>
    <row r="251" spans="2:9" ht="12.75">
      <c r="B251" s="3" t="s">
        <v>115</v>
      </c>
      <c r="C251" s="2">
        <v>1</v>
      </c>
      <c r="D251" s="2">
        <v>1</v>
      </c>
      <c r="I251" s="3"/>
    </row>
    <row r="252" spans="2:9" ht="12.75">
      <c r="B252" s="3" t="s">
        <v>116</v>
      </c>
      <c r="C252" s="2">
        <v>2</v>
      </c>
      <c r="D252" s="2">
        <v>2</v>
      </c>
      <c r="I252" s="3"/>
    </row>
    <row r="253" spans="2:9" ht="12.75">
      <c r="B253" s="3" t="s">
        <v>117</v>
      </c>
      <c r="I253" s="3"/>
    </row>
    <row r="254" spans="2:9" ht="12.75">
      <c r="B254" s="3" t="s">
        <v>118</v>
      </c>
      <c r="I254" s="3"/>
    </row>
    <row r="255" spans="2:9" ht="12.75">
      <c r="B255" s="3" t="s">
        <v>119</v>
      </c>
      <c r="C255" s="2">
        <v>3</v>
      </c>
      <c r="D255" s="2">
        <v>3</v>
      </c>
      <c r="I255" s="3"/>
    </row>
    <row r="256" ht="12.75">
      <c r="I256" s="3"/>
    </row>
    <row r="257" spans="2:4" ht="12.75">
      <c r="B257" s="3" t="s">
        <v>120</v>
      </c>
      <c r="C257" s="2">
        <f>SUM(C241:C256)</f>
        <v>25.5</v>
      </c>
      <c r="D257" s="2">
        <f>SUM(D241:D256)</f>
        <v>25.5</v>
      </c>
    </row>
    <row r="259" ht="12.75">
      <c r="B259" s="4" t="s">
        <v>121</v>
      </c>
    </row>
    <row r="261" spans="2:8" ht="12.75">
      <c r="B261" s="3" t="s">
        <v>122</v>
      </c>
      <c r="C261" s="2">
        <v>1</v>
      </c>
      <c r="D261" s="2">
        <v>1</v>
      </c>
      <c r="H261" s="3"/>
    </row>
    <row r="262" spans="2:8" ht="12.75">
      <c r="B262" s="3" t="s">
        <v>123</v>
      </c>
      <c r="C262" s="2">
        <v>2</v>
      </c>
      <c r="D262" s="2">
        <v>2</v>
      </c>
      <c r="H262" s="3"/>
    </row>
    <row r="263" spans="2:8" ht="12.75">
      <c r="B263" s="3" t="s">
        <v>124</v>
      </c>
      <c r="C263" s="2">
        <v>1</v>
      </c>
      <c r="D263" s="2">
        <v>1</v>
      </c>
      <c r="H263" s="3"/>
    </row>
    <row r="264" ht="12.75">
      <c r="H264" s="3"/>
    </row>
    <row r="265" spans="2:8" ht="12.75">
      <c r="B265" s="3" t="s">
        <v>125</v>
      </c>
      <c r="C265" s="2">
        <f>SUM(C260:C264)</f>
        <v>4</v>
      </c>
      <c r="D265" s="2">
        <f>SUM(D260:D264)</f>
        <v>4</v>
      </c>
      <c r="H265" s="3"/>
    </row>
    <row r="266" ht="12.75">
      <c r="H266" s="3"/>
    </row>
    <row r="269" spans="2:5" ht="12.75">
      <c r="B269" s="4" t="s">
        <v>126</v>
      </c>
      <c r="C269" s="2" t="s">
        <v>127</v>
      </c>
      <c r="D269" s="2" t="s">
        <v>128</v>
      </c>
      <c r="E269" s="2" t="s">
        <v>129</v>
      </c>
    </row>
    <row r="270" ht="12.75">
      <c r="B270" s="3" t="s">
        <v>130</v>
      </c>
    </row>
    <row r="271" ht="12.75">
      <c r="B271" s="3" t="s">
        <v>131</v>
      </c>
    </row>
    <row r="272" ht="12.75">
      <c r="B272" s="3" t="s">
        <v>132</v>
      </c>
    </row>
    <row r="273" spans="2:5" ht="12.75">
      <c r="B273" s="3" t="s">
        <v>133</v>
      </c>
      <c r="C273" s="2">
        <v>65</v>
      </c>
      <c r="D273" s="2">
        <v>3</v>
      </c>
      <c r="E273" s="2">
        <f>C273*D273</f>
        <v>195</v>
      </c>
    </row>
    <row r="274" spans="2:5" ht="12.75">
      <c r="B274" s="3" t="s">
        <v>134</v>
      </c>
      <c r="C274" s="2">
        <v>50</v>
      </c>
      <c r="D274" s="2">
        <v>2</v>
      </c>
      <c r="E274" s="2">
        <f aca="true" t="shared" si="1" ref="E274:E285">C274*D274</f>
        <v>100</v>
      </c>
    </row>
    <row r="275" spans="2:5" ht="12.75">
      <c r="B275" s="3" t="s">
        <v>135</v>
      </c>
      <c r="C275" s="2">
        <v>40</v>
      </c>
      <c r="D275" s="2">
        <v>2</v>
      </c>
      <c r="E275" s="2">
        <f t="shared" si="1"/>
        <v>80</v>
      </c>
    </row>
    <row r="276" spans="2:5" ht="12.75">
      <c r="B276" s="3" t="s">
        <v>136</v>
      </c>
      <c r="C276" s="2">
        <v>30</v>
      </c>
      <c r="D276" s="2">
        <v>3</v>
      </c>
      <c r="E276" s="2">
        <f t="shared" si="1"/>
        <v>90</v>
      </c>
    </row>
    <row r="277" spans="2:5" ht="12.75">
      <c r="B277" s="3" t="s">
        <v>137</v>
      </c>
      <c r="C277" s="2">
        <v>30</v>
      </c>
      <c r="D277" s="2">
        <v>2</v>
      </c>
      <c r="E277" s="2">
        <f t="shared" si="1"/>
        <v>60</v>
      </c>
    </row>
    <row r="278" spans="2:5" ht="12.75">
      <c r="B278" s="3" t="s">
        <v>138</v>
      </c>
      <c r="C278" s="2">
        <v>30</v>
      </c>
      <c r="D278" s="2">
        <v>2</v>
      </c>
      <c r="E278" s="2">
        <f t="shared" si="1"/>
        <v>60</v>
      </c>
    </row>
    <row r="279" spans="2:5" ht="12.75">
      <c r="B279" s="3" t="s">
        <v>139</v>
      </c>
      <c r="C279" s="2">
        <v>30</v>
      </c>
      <c r="D279" s="2">
        <v>4</v>
      </c>
      <c r="E279" s="2">
        <f t="shared" si="1"/>
        <v>120</v>
      </c>
    </row>
    <row r="280" spans="2:5" ht="12.75">
      <c r="B280" s="3" t="s">
        <v>140</v>
      </c>
      <c r="C280" s="2">
        <v>30</v>
      </c>
      <c r="D280" s="2">
        <v>2</v>
      </c>
      <c r="E280" s="2">
        <f t="shared" si="1"/>
        <v>60</v>
      </c>
    </row>
    <row r="281" spans="2:5" ht="12.75">
      <c r="B281" s="3" t="s">
        <v>141</v>
      </c>
      <c r="C281" s="2">
        <v>30</v>
      </c>
      <c r="D281" s="2">
        <v>1</v>
      </c>
      <c r="E281" s="2">
        <f t="shared" si="1"/>
        <v>30</v>
      </c>
    </row>
    <row r="282" spans="2:5" ht="12.75">
      <c r="B282" s="3" t="s">
        <v>142</v>
      </c>
      <c r="C282" s="2">
        <v>30</v>
      </c>
      <c r="D282" s="2">
        <v>1.5</v>
      </c>
      <c r="E282" s="2">
        <f t="shared" si="1"/>
        <v>45</v>
      </c>
    </row>
    <row r="283" spans="2:5" ht="12.75">
      <c r="B283" s="3" t="s">
        <v>143</v>
      </c>
      <c r="C283" s="2">
        <v>30</v>
      </c>
      <c r="D283" s="2">
        <v>1.5</v>
      </c>
      <c r="E283" s="2">
        <f t="shared" si="1"/>
        <v>45</v>
      </c>
    </row>
    <row r="284" spans="2:5" ht="12.75">
      <c r="B284" s="3" t="s">
        <v>144</v>
      </c>
      <c r="C284" s="2">
        <v>30</v>
      </c>
      <c r="D284" s="2">
        <v>1.5</v>
      </c>
      <c r="E284" s="2">
        <f t="shared" si="1"/>
        <v>45</v>
      </c>
    </row>
    <row r="285" spans="2:5" ht="12.75">
      <c r="B285" s="3" t="s">
        <v>145</v>
      </c>
      <c r="C285" s="2">
        <v>25</v>
      </c>
      <c r="D285" s="2">
        <v>1</v>
      </c>
      <c r="E285" s="2">
        <f t="shared" si="1"/>
        <v>25</v>
      </c>
    </row>
    <row r="287" ht="12.75">
      <c r="B287" s="3" t="s">
        <v>146</v>
      </c>
    </row>
    <row r="289" spans="2:5" ht="12.75">
      <c r="B289" s="3" t="s">
        <v>147</v>
      </c>
      <c r="C289" s="2">
        <v>25</v>
      </c>
      <c r="D289" s="2">
        <v>1</v>
      </c>
      <c r="E289" s="2">
        <f aca="true" t="shared" si="2" ref="E289:E310">C289*D289</f>
        <v>25</v>
      </c>
    </row>
    <row r="290" spans="2:5" ht="12.75">
      <c r="B290" s="3" t="s">
        <v>148</v>
      </c>
      <c r="C290" s="2">
        <v>75</v>
      </c>
      <c r="D290" s="2">
        <v>3</v>
      </c>
      <c r="E290" s="2">
        <f t="shared" si="2"/>
        <v>225</v>
      </c>
    </row>
    <row r="291" spans="2:5" ht="12.75">
      <c r="B291" s="3" t="s">
        <v>149</v>
      </c>
      <c r="C291" s="2">
        <v>120</v>
      </c>
      <c r="D291" s="2">
        <v>4</v>
      </c>
      <c r="E291" s="2">
        <f t="shared" si="2"/>
        <v>480</v>
      </c>
    </row>
    <row r="292" spans="2:5" ht="12.75">
      <c r="B292" s="3" t="s">
        <v>150</v>
      </c>
      <c r="C292" s="2">
        <v>40</v>
      </c>
      <c r="D292" s="2">
        <v>1</v>
      </c>
      <c r="E292" s="2">
        <f t="shared" si="2"/>
        <v>40</v>
      </c>
    </row>
    <row r="293" spans="2:5" ht="12.75">
      <c r="B293" s="3" t="s">
        <v>151</v>
      </c>
      <c r="C293" s="2">
        <v>200</v>
      </c>
      <c r="D293" s="2">
        <v>0.5</v>
      </c>
      <c r="E293" s="2">
        <f t="shared" si="2"/>
        <v>100</v>
      </c>
    </row>
    <row r="294" spans="2:5" ht="12.75">
      <c r="B294" s="3" t="s">
        <v>152</v>
      </c>
      <c r="C294" s="2">
        <v>30</v>
      </c>
      <c r="D294" s="2">
        <v>1</v>
      </c>
      <c r="E294" s="2">
        <f t="shared" si="2"/>
        <v>30</v>
      </c>
    </row>
    <row r="295" spans="2:5" ht="12.75">
      <c r="B295" s="3" t="s">
        <v>153</v>
      </c>
      <c r="E295" s="2">
        <v>50</v>
      </c>
    </row>
    <row r="297" spans="2:5" ht="12.75">
      <c r="B297" s="3" t="s">
        <v>179</v>
      </c>
      <c r="E297" s="2">
        <f>SUM(E272:E295)</f>
        <v>1905</v>
      </c>
    </row>
    <row r="298" ht="12.75">
      <c r="E298" s="2">
        <f t="shared" si="2"/>
        <v>0</v>
      </c>
    </row>
    <row r="299" spans="2:4" ht="12.75">
      <c r="B299" s="3" t="s">
        <v>154</v>
      </c>
      <c r="D299" s="2" t="s">
        <v>128</v>
      </c>
    </row>
    <row r="300" ht="12.75">
      <c r="E300" s="2">
        <f t="shared" si="2"/>
        <v>0</v>
      </c>
    </row>
    <row r="301" spans="2:5" ht="12.75">
      <c r="B301" s="3" t="s">
        <v>155</v>
      </c>
      <c r="C301" s="2">
        <v>45</v>
      </c>
      <c r="D301" s="2">
        <v>1</v>
      </c>
      <c r="E301" s="2">
        <f t="shared" si="2"/>
        <v>45</v>
      </c>
    </row>
    <row r="302" spans="2:5" ht="12.75">
      <c r="B302" s="3" t="s">
        <v>156</v>
      </c>
      <c r="C302" s="2">
        <v>160</v>
      </c>
      <c r="D302" s="2">
        <v>0.5</v>
      </c>
      <c r="E302" s="2">
        <f t="shared" si="2"/>
        <v>80</v>
      </c>
    </row>
    <row r="303" spans="2:5" ht="12.75">
      <c r="B303" s="3" t="s">
        <v>157</v>
      </c>
      <c r="E303" s="2">
        <v>30</v>
      </c>
    </row>
    <row r="304" ht="12.75">
      <c r="E304" s="2">
        <f t="shared" si="2"/>
        <v>0</v>
      </c>
    </row>
    <row r="305" spans="2:5" ht="12.75">
      <c r="B305" s="3" t="s">
        <v>158</v>
      </c>
      <c r="E305" s="2">
        <f>SUM(E300:E304)</f>
        <v>155</v>
      </c>
    </row>
    <row r="308" spans="2:5" ht="12.75">
      <c r="B308" s="3" t="s">
        <v>159</v>
      </c>
      <c r="E308" s="2">
        <f t="shared" si="2"/>
        <v>0</v>
      </c>
    </row>
    <row r="309" ht="12.75">
      <c r="E309" s="2">
        <f t="shared" si="2"/>
        <v>0</v>
      </c>
    </row>
    <row r="310" spans="2:5" ht="12.75">
      <c r="B310" s="3" t="s">
        <v>160</v>
      </c>
      <c r="C310" s="2">
        <v>195</v>
      </c>
      <c r="D310" s="2">
        <v>1</v>
      </c>
      <c r="E310" s="2">
        <f t="shared" si="2"/>
        <v>195</v>
      </c>
    </row>
    <row r="311" spans="2:5" ht="12.75">
      <c r="B311" s="3" t="s">
        <v>161</v>
      </c>
      <c r="E311" s="2">
        <v>300</v>
      </c>
    </row>
    <row r="312" spans="2:5" ht="12.75">
      <c r="B312" s="3" t="s">
        <v>162</v>
      </c>
      <c r="E312" s="2">
        <v>25</v>
      </c>
    </row>
    <row r="313" spans="2:5" ht="12.75">
      <c r="B313" s="3" t="s">
        <v>163</v>
      </c>
      <c r="E313" s="2">
        <v>30</v>
      </c>
    </row>
    <row r="315" spans="2:5" ht="12.75">
      <c r="B315" s="3" t="s">
        <v>164</v>
      </c>
      <c r="E315" s="2">
        <f>SUM(E309:E314)</f>
        <v>550</v>
      </c>
    </row>
    <row r="317" spans="2:5" ht="12.75">
      <c r="B317" s="4" t="s">
        <v>165</v>
      </c>
      <c r="C317" s="3"/>
      <c r="E317" s="3"/>
    </row>
    <row r="318" ht="12.75">
      <c r="E318" s="2">
        <f>C318*D318</f>
        <v>0</v>
      </c>
    </row>
    <row r="319" spans="3:5" ht="12.75">
      <c r="C319" s="3"/>
      <c r="E319" s="3"/>
    </row>
    <row r="320" spans="3:5" ht="12.75">
      <c r="C320" s="3"/>
      <c r="E320" s="3"/>
    </row>
    <row r="321" spans="3:5" ht="12.75">
      <c r="C321" s="3"/>
      <c r="E321" s="3"/>
    </row>
    <row r="322" spans="3:5" ht="12.75">
      <c r="C322" s="3"/>
      <c r="E322" s="3"/>
    </row>
    <row r="323" spans="3:5" ht="12.75">
      <c r="C323" s="3"/>
      <c r="E323" s="3"/>
    </row>
    <row r="324" spans="3:5" ht="12.75">
      <c r="C324" s="3"/>
      <c r="E324" s="3"/>
    </row>
    <row r="326" spans="3:5" ht="12.75">
      <c r="C326" s="3"/>
      <c r="E32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Jiran</dc:creator>
  <cp:keywords/>
  <dc:description/>
  <cp:lastModifiedBy>Fred Jiran</cp:lastModifiedBy>
  <dcterms:created xsi:type="dcterms:W3CDTF">2003-06-30T15:39:43Z</dcterms:created>
  <dcterms:modified xsi:type="dcterms:W3CDTF">2009-12-02T16:18:59Z</dcterms:modified>
  <cp:category/>
  <cp:version/>
  <cp:contentType/>
  <cp:contentStatus/>
</cp:coreProperties>
</file>